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8" i="1" l="1"/>
  <c r="B27" i="1"/>
  <c r="B13" i="1"/>
  <c r="B29" i="1" l="1"/>
  <c r="B22" i="1"/>
  <c r="B18" i="1"/>
  <c r="B12" i="1"/>
  <c r="B11" i="1"/>
</calcChain>
</file>

<file path=xl/sharedStrings.xml><?xml version="1.0" encoding="utf-8"?>
<sst xmlns="http://schemas.openxmlformats.org/spreadsheetml/2006/main" count="26" uniqueCount="24">
  <si>
    <t>イメージサークルIA(φmm)</t>
    <phoneticPr fontId="1"/>
  </si>
  <si>
    <t>主鏡系D(φmm)</t>
    <rPh sb="0" eb="1">
      <t>シュ</t>
    </rPh>
    <rPh sb="1" eb="2">
      <t>カガミ</t>
    </rPh>
    <rPh sb="2" eb="3">
      <t>ケイ</t>
    </rPh>
    <phoneticPr fontId="1"/>
  </si>
  <si>
    <t>焦点距離f(mm)</t>
    <rPh sb="0" eb="2">
      <t>ショウテン</t>
    </rPh>
    <rPh sb="2" eb="4">
      <t>キョリ</t>
    </rPh>
    <phoneticPr fontId="1"/>
  </si>
  <si>
    <t>１）フード内径長さ限界値を計算</t>
    <rPh sb="5" eb="7">
      <t>ナイケイ</t>
    </rPh>
    <rPh sb="7" eb="8">
      <t>ナガ</t>
    </rPh>
    <rPh sb="9" eb="11">
      <t>ゲンカイ</t>
    </rPh>
    <rPh sb="11" eb="12">
      <t>アタイ</t>
    </rPh>
    <rPh sb="13" eb="15">
      <t>ケイサン</t>
    </rPh>
    <phoneticPr fontId="1"/>
  </si>
  <si>
    <t>フード内径Df(φmm)</t>
    <rPh sb="3" eb="5">
      <t>ナイケイ</t>
    </rPh>
    <phoneticPr fontId="1"/>
  </si>
  <si>
    <t>フード長さ限界Llim(mm)</t>
    <rPh sb="3" eb="4">
      <t>ナガ</t>
    </rPh>
    <rPh sb="5" eb="7">
      <t>ゲンカイ</t>
    </rPh>
    <phoneticPr fontId="1"/>
  </si>
  <si>
    <t>２）フード長さよりフード内径限界値を計算</t>
    <rPh sb="5" eb="6">
      <t>ナガ</t>
    </rPh>
    <rPh sb="12" eb="14">
      <t>ナイケイ</t>
    </rPh>
    <rPh sb="14" eb="16">
      <t>ゲンカイ</t>
    </rPh>
    <rPh sb="16" eb="17">
      <t>アタイ</t>
    </rPh>
    <rPh sb="18" eb="20">
      <t>ケイサン</t>
    </rPh>
    <phoneticPr fontId="1"/>
  </si>
  <si>
    <t>フード長さLf(mm)</t>
    <rPh sb="3" eb="4">
      <t>ナガ</t>
    </rPh>
    <phoneticPr fontId="1"/>
  </si>
  <si>
    <t>フード内径限界値Dmin(φmm)</t>
    <rPh sb="3" eb="5">
      <t>ナイケイ</t>
    </rPh>
    <rPh sb="5" eb="7">
      <t>ゲンカイ</t>
    </rPh>
    <rPh sb="7" eb="8">
      <t>アタイ</t>
    </rPh>
    <phoneticPr fontId="1"/>
  </si>
  <si>
    <t>3）フード長さと径からイメージサークルを計算</t>
    <rPh sb="5" eb="6">
      <t>ナガ</t>
    </rPh>
    <rPh sb="8" eb="9">
      <t>ケイ</t>
    </rPh>
    <rPh sb="20" eb="22">
      <t>ケイサン</t>
    </rPh>
    <phoneticPr fontId="1"/>
  </si>
  <si>
    <t>・θ</t>
    <phoneticPr fontId="1"/>
  </si>
  <si>
    <t>・αe</t>
    <phoneticPr fontId="1"/>
  </si>
  <si>
    <t>イメージサークルIA(φmm)</t>
    <phoneticPr fontId="1"/>
  </si>
  <si>
    <t>製作するフード</t>
    <rPh sb="0" eb="2">
      <t>セイサク</t>
    </rPh>
    <phoneticPr fontId="1"/>
  </si>
  <si>
    <t>αc(deg)[視野中心]</t>
    <rPh sb="8" eb="10">
      <t>シヤ</t>
    </rPh>
    <rPh sb="10" eb="12">
      <t>チュウシン</t>
    </rPh>
    <phoneticPr fontId="1"/>
  </si>
  <si>
    <t>αe(deg)[イメージサークル端]</t>
    <rPh sb="16" eb="17">
      <t>ハシ</t>
    </rPh>
    <phoneticPr fontId="1"/>
  </si>
  <si>
    <t>θ(deg)[αc-αe]</t>
    <phoneticPr fontId="1"/>
  </si>
  <si>
    <t>鏡筒内径(φmm）</t>
    <rPh sb="0" eb="2">
      <t>キョウトウ</t>
    </rPh>
    <rPh sb="2" eb="4">
      <t>ナイケイ</t>
    </rPh>
    <phoneticPr fontId="1"/>
  </si>
  <si>
    <t>鏡筒長(mm)</t>
    <rPh sb="0" eb="2">
      <t>キョウトウ</t>
    </rPh>
    <rPh sb="2" eb="3">
      <t>チョウ</t>
    </rPh>
    <phoneticPr fontId="1"/>
  </si>
  <si>
    <t>・遮光環内径（φmm）</t>
    <rPh sb="1" eb="3">
      <t>シャコウ</t>
    </rPh>
    <rPh sb="3" eb="4">
      <t>ワ</t>
    </rPh>
    <rPh sb="4" eb="6">
      <t>ナイケイ</t>
    </rPh>
    <phoneticPr fontId="1"/>
  </si>
  <si>
    <t>・遮光環外形（φmm）</t>
    <rPh sb="1" eb="3">
      <t>シャコウ</t>
    </rPh>
    <rPh sb="3" eb="4">
      <t>ワ</t>
    </rPh>
    <rPh sb="4" eb="6">
      <t>ガイケイ</t>
    </rPh>
    <phoneticPr fontId="1"/>
  </si>
  <si>
    <t>・フード内径（φmm）</t>
    <rPh sb="4" eb="6">
      <t>ナイケイ</t>
    </rPh>
    <phoneticPr fontId="1"/>
  </si>
  <si>
    <t>・フード長（mm）</t>
    <rPh sb="4" eb="5">
      <t>チョウ</t>
    </rPh>
    <phoneticPr fontId="1"/>
  </si>
  <si>
    <t>　　イメージサークルφ44を守るとして計算</t>
    <rPh sb="14" eb="15">
      <t>マモ</t>
    </rPh>
    <rPh sb="19" eb="2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</si>
</sst>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2" xfId="0" applyFill="1" applyBorder="1"/>
    <xf numFmtId="0" fontId="0" fillId="11" borderId="3" xfId="0" applyFill="1" applyBorder="1"/>
    <xf numFmtId="0" fontId="0" fillId="11" borderId="4" xfId="0" applyFill="1" applyBorder="1"/>
    <xf numFmtId="0" fontId="0" fillId="0" borderId="5" xfId="0" applyBorder="1"/>
    <xf numFmtId="0" fontId="0" fillId="0" borderId="6" xfId="0" applyBorder="1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DDDDDD"/>
      <color rgb="FFFFCC99"/>
      <color rgb="FFFFFFCC"/>
      <color rgb="FFFFCC00"/>
      <color rgb="FFCCECFF"/>
      <color rgb="FFCCFFFF"/>
      <color rgb="FF6699FF"/>
      <color rgb="FF99FF99"/>
      <color rgb="FFCC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525117</xdr:colOff>
      <xdr:row>3</xdr:row>
      <xdr:rowOff>91523</xdr:rowOff>
    </xdr:from>
    <xdr:to>
      <xdr:col>5</xdr:col>
      <xdr:colOff>525117</xdr:colOff>
      <xdr:row>7</xdr:row>
      <xdr:rowOff>53723</xdr:rowOff>
    </xdr:to>
    <xdr:cxnSp macro="">
      <xdr:nvCxnSpPr>
        <xdr:cNvPr id="3" name="直線コネクタ 2"/>
        <xdr:cNvCxnSpPr/>
      </xdr:nvCxnSpPr>
      <xdr:spPr>
        <a:xfrm>
          <a:off x="5072269" y="613327"/>
          <a:ext cx="0" cy="657939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95060</xdr:colOff>
      <xdr:row>4</xdr:row>
      <xdr:rowOff>164872</xdr:rowOff>
    </xdr:from>
    <xdr:to>
      <xdr:col>3</xdr:col>
      <xdr:colOff>95060</xdr:colOff>
      <xdr:row>5</xdr:row>
      <xdr:rowOff>151822</xdr:rowOff>
    </xdr:to>
    <xdr:cxnSp macro="">
      <xdr:nvCxnSpPr>
        <xdr:cNvPr id="4" name="直線コネクタ 3"/>
        <xdr:cNvCxnSpPr/>
      </xdr:nvCxnSpPr>
      <xdr:spPr>
        <a:xfrm>
          <a:off x="3267299" y="860611"/>
          <a:ext cx="0" cy="16088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95060</xdr:colOff>
      <xdr:row>5</xdr:row>
      <xdr:rowOff>72622</xdr:rowOff>
    </xdr:from>
    <xdr:to>
      <xdr:col>5</xdr:col>
      <xdr:colOff>525117</xdr:colOff>
      <xdr:row>5</xdr:row>
      <xdr:rowOff>72622</xdr:rowOff>
    </xdr:to>
    <xdr:cxnSp macro="">
      <xdr:nvCxnSpPr>
        <xdr:cNvPr id="6" name="直線コネクタ 5"/>
        <xdr:cNvCxnSpPr/>
      </xdr:nvCxnSpPr>
      <xdr:spPr>
        <a:xfrm>
          <a:off x="3267299" y="942296"/>
          <a:ext cx="1804970" cy="0"/>
        </a:xfrm>
        <a:prstGeom prst="line">
          <a:avLst/>
        </a:prstGeom>
        <a:ln w="635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95060</xdr:colOff>
      <xdr:row>3</xdr:row>
      <xdr:rowOff>91523</xdr:rowOff>
    </xdr:from>
    <xdr:to>
      <xdr:col>5</xdr:col>
      <xdr:colOff>525117</xdr:colOff>
      <xdr:row>5</xdr:row>
      <xdr:rowOff>72622</xdr:rowOff>
    </xdr:to>
    <xdr:cxnSp macro="">
      <xdr:nvCxnSpPr>
        <xdr:cNvPr id="8" name="直線コネクタ 7"/>
        <xdr:cNvCxnSpPr/>
      </xdr:nvCxnSpPr>
      <xdr:spPr>
        <a:xfrm flipV="1">
          <a:off x="3267299" y="613327"/>
          <a:ext cx="1804970" cy="3289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95060</xdr:colOff>
      <xdr:row>3</xdr:row>
      <xdr:rowOff>91523</xdr:rowOff>
    </xdr:from>
    <xdr:to>
      <xdr:col>5</xdr:col>
      <xdr:colOff>525117</xdr:colOff>
      <xdr:row>5</xdr:row>
      <xdr:rowOff>151822</xdr:rowOff>
    </xdr:to>
    <xdr:cxnSp macro="">
      <xdr:nvCxnSpPr>
        <xdr:cNvPr id="10" name="直線コネクタ 9"/>
        <xdr:cNvCxnSpPr/>
      </xdr:nvCxnSpPr>
      <xdr:spPr>
        <a:xfrm flipV="1">
          <a:off x="3267299" y="613327"/>
          <a:ext cx="1804970" cy="408169"/>
        </a:xfrm>
        <a:prstGeom prst="line">
          <a:avLst/>
        </a:prstGeom>
        <a:ln>
          <a:solidFill>
            <a:srgbClr val="0066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182217</xdr:colOff>
      <xdr:row>3</xdr:row>
      <xdr:rowOff>91523</xdr:rowOff>
    </xdr:from>
    <xdr:to>
      <xdr:col>5</xdr:col>
      <xdr:colOff>525117</xdr:colOff>
      <xdr:row>3</xdr:row>
      <xdr:rowOff>91523</xdr:rowOff>
    </xdr:to>
    <xdr:cxnSp macro="">
      <xdr:nvCxnSpPr>
        <xdr:cNvPr id="12" name="直線コネクタ 11"/>
        <xdr:cNvCxnSpPr/>
      </xdr:nvCxnSpPr>
      <xdr:spPr>
        <a:xfrm flipH="1">
          <a:off x="1979543" y="613327"/>
          <a:ext cx="309272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629477</xdr:colOff>
      <xdr:row>5</xdr:row>
      <xdr:rowOff>39491</xdr:rowOff>
    </xdr:from>
    <xdr:ext cx="586956" cy="217560"/>
    <xdr:sp macro="" textlink="">
      <xdr:nvSpPr>
        <xdr:cNvPr id="13" name="テキスト ボックス 12"/>
        <xdr:cNvSpPr txBox="1"/>
      </xdr:nvSpPr>
      <xdr:spPr>
        <a:xfrm>
          <a:off x="3801716" y="909165"/>
          <a:ext cx="58695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f=500mm</a:t>
          </a:r>
          <a:endParaRPr kumimoji="1" lang="ja-JP" altLang="en-US" sz="800"/>
        </a:p>
      </xdr:txBody>
    </xdr:sp>
    <xdr:clientData/>
  </xdr:oneCellAnchor>
  <xdr:oneCellAnchor>
    <xdr:from>
      <xdr:col>5</xdr:col>
      <xdr:colOff>469032</xdr:colOff>
      <xdr:row>4</xdr:row>
      <xdr:rowOff>125285</xdr:rowOff>
    </xdr:from>
    <xdr:ext cx="618759" cy="217560"/>
    <xdr:sp macro="" textlink="">
      <xdr:nvSpPr>
        <xdr:cNvPr id="14" name="テキスト ボックス 13"/>
        <xdr:cNvSpPr txBox="1"/>
      </xdr:nvSpPr>
      <xdr:spPr>
        <a:xfrm>
          <a:off x="5016184" y="821024"/>
          <a:ext cx="61875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D=180mm</a:t>
          </a:r>
          <a:endParaRPr kumimoji="1" lang="ja-JP" altLang="en-US" sz="800"/>
        </a:p>
      </xdr:txBody>
    </xdr:sp>
    <xdr:clientData/>
  </xdr:oneCellAnchor>
  <xdr:oneCellAnchor>
    <xdr:from>
      <xdr:col>2</xdr:col>
      <xdr:colOff>92043</xdr:colOff>
      <xdr:row>4</xdr:row>
      <xdr:rowOff>113877</xdr:rowOff>
    </xdr:from>
    <xdr:ext cx="655692" cy="217560"/>
    <xdr:sp macro="" textlink="">
      <xdr:nvSpPr>
        <xdr:cNvPr id="15" name="テキスト ボックス 14"/>
        <xdr:cNvSpPr txBox="1"/>
      </xdr:nvSpPr>
      <xdr:spPr>
        <a:xfrm>
          <a:off x="2576826" y="809616"/>
          <a:ext cx="65569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IA=φ44mm</a:t>
          </a:r>
          <a:endParaRPr kumimoji="1" lang="ja-JP" altLang="en-US" sz="800"/>
        </a:p>
      </xdr:txBody>
    </xdr:sp>
    <xdr:clientData/>
  </xdr:oneCellAnchor>
  <xdr:twoCellAnchor>
    <xdr:from>
      <xdr:col>4</xdr:col>
      <xdr:colOff>525828</xdr:colOff>
      <xdr:row>0</xdr:row>
      <xdr:rowOff>15270</xdr:rowOff>
    </xdr:from>
    <xdr:to>
      <xdr:col>6</xdr:col>
      <xdr:colOff>447075</xdr:colOff>
      <xdr:row>6</xdr:row>
      <xdr:rowOff>82827</xdr:rowOff>
    </xdr:to>
    <xdr:sp macro="" textlink="">
      <xdr:nvSpPr>
        <xdr:cNvPr id="16" name="円弧 15"/>
        <xdr:cNvSpPr/>
      </xdr:nvSpPr>
      <xdr:spPr>
        <a:xfrm>
          <a:off x="4385524" y="15270"/>
          <a:ext cx="1296160" cy="1111166"/>
        </a:xfrm>
        <a:prstGeom prst="arc">
          <a:avLst>
            <a:gd name="adj1" fmla="val 5153391"/>
            <a:gd name="adj2" fmla="val 9941973"/>
          </a:avLst>
        </a:prstGeom>
        <a:ln w="6350">
          <a:solidFill>
            <a:schemeClr val="tx1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182216</xdr:colOff>
      <xdr:row>3</xdr:row>
      <xdr:rowOff>24848</xdr:rowOff>
    </xdr:from>
    <xdr:to>
      <xdr:col>5</xdr:col>
      <xdr:colOff>525117</xdr:colOff>
      <xdr:row>3</xdr:row>
      <xdr:rowOff>91523</xdr:rowOff>
    </xdr:to>
    <xdr:cxnSp macro="">
      <xdr:nvCxnSpPr>
        <xdr:cNvPr id="18" name="直線コネクタ 17"/>
        <xdr:cNvCxnSpPr/>
      </xdr:nvCxnSpPr>
      <xdr:spPr>
        <a:xfrm flipH="1" flipV="1">
          <a:off x="2666999" y="546652"/>
          <a:ext cx="2405270" cy="66675"/>
        </a:xfrm>
        <a:prstGeom prst="line">
          <a:avLst/>
        </a:prstGeom>
        <a:ln>
          <a:solidFill>
            <a:srgbClr val="0066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62745</xdr:colOff>
      <xdr:row>2</xdr:row>
      <xdr:rowOff>109964</xdr:rowOff>
    </xdr:from>
    <xdr:to>
      <xdr:col>3</xdr:col>
      <xdr:colOff>62745</xdr:colOff>
      <xdr:row>4</xdr:row>
      <xdr:rowOff>24847</xdr:rowOff>
    </xdr:to>
    <xdr:cxnSp macro="">
      <xdr:nvCxnSpPr>
        <xdr:cNvPr id="20" name="直線コネクタ 19"/>
        <xdr:cNvCxnSpPr/>
      </xdr:nvCxnSpPr>
      <xdr:spPr>
        <a:xfrm>
          <a:off x="3234984" y="457834"/>
          <a:ext cx="0" cy="26275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62745</xdr:colOff>
      <xdr:row>1</xdr:row>
      <xdr:rowOff>124555</xdr:rowOff>
    </xdr:from>
    <xdr:to>
      <xdr:col>3</xdr:col>
      <xdr:colOff>62745</xdr:colOff>
      <xdr:row>3</xdr:row>
      <xdr:rowOff>39439</xdr:rowOff>
    </xdr:to>
    <xdr:cxnSp macro="">
      <xdr:nvCxnSpPr>
        <xdr:cNvPr id="22" name="直線コネクタ 21"/>
        <xdr:cNvCxnSpPr/>
      </xdr:nvCxnSpPr>
      <xdr:spPr>
        <a:xfrm>
          <a:off x="3234984" y="298490"/>
          <a:ext cx="0" cy="262753"/>
        </a:xfrm>
        <a:prstGeom prst="line">
          <a:avLst/>
        </a:prstGeom>
        <a:ln w="6350"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61662</xdr:colOff>
      <xdr:row>3</xdr:row>
      <xdr:rowOff>89865</xdr:rowOff>
    </xdr:from>
    <xdr:to>
      <xdr:col>3</xdr:col>
      <xdr:colOff>61662</xdr:colOff>
      <xdr:row>5</xdr:row>
      <xdr:rowOff>1046</xdr:rowOff>
    </xdr:to>
    <xdr:cxnSp macro="">
      <xdr:nvCxnSpPr>
        <xdr:cNvPr id="23" name="直線コネクタ 22"/>
        <xdr:cNvCxnSpPr/>
      </xdr:nvCxnSpPr>
      <xdr:spPr>
        <a:xfrm flipV="1">
          <a:off x="3233901" y="611669"/>
          <a:ext cx="0" cy="259051"/>
        </a:xfrm>
        <a:prstGeom prst="line">
          <a:avLst/>
        </a:prstGeom>
        <a:ln w="6350"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324980</xdr:colOff>
      <xdr:row>1</xdr:row>
      <xdr:rowOff>124555</xdr:rowOff>
    </xdr:from>
    <xdr:ext cx="2575770" cy="225703"/>
    <xdr:sp macro="" textlink="">
      <xdr:nvSpPr>
        <xdr:cNvPr id="24" name="テキスト ボックス 23"/>
        <xdr:cNvSpPr txBox="1"/>
      </xdr:nvSpPr>
      <xdr:spPr>
        <a:xfrm>
          <a:off x="4872132" y="298490"/>
          <a:ext cx="257577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主鏡端への入射角</a:t>
          </a:r>
          <a:r>
            <a:rPr kumimoji="1" lang="en-US" altLang="ja-JP" sz="800"/>
            <a:t>αc(</a:t>
          </a:r>
          <a:r>
            <a:rPr kumimoji="1" lang="ja-JP" altLang="en-US" sz="800"/>
            <a:t>中心線）</a:t>
          </a:r>
          <a:r>
            <a:rPr kumimoji="1" lang="en-US" altLang="ja-JP" sz="800"/>
            <a:t>,</a:t>
          </a:r>
          <a:r>
            <a:rPr kumimoji="1" lang="en-US" altLang="ja-JP" sz="800" baseline="0"/>
            <a:t> αe</a:t>
          </a:r>
          <a:r>
            <a:rPr kumimoji="1" lang="ja-JP" altLang="en-US" sz="800" baseline="0"/>
            <a:t>（イメージサークル端</a:t>
          </a:r>
          <a:r>
            <a:rPr kumimoji="1" lang="en-US" altLang="ja-JP" sz="800" baseline="0"/>
            <a:t>)</a:t>
          </a:r>
        </a:p>
      </xdr:txBody>
    </xdr:sp>
    <xdr:clientData/>
  </xdr:oneCellAnchor>
  <xdr:oneCellAnchor>
    <xdr:from>
      <xdr:col>3</xdr:col>
      <xdr:colOff>33559</xdr:colOff>
      <xdr:row>1</xdr:row>
      <xdr:rowOff>34859</xdr:rowOff>
    </xdr:from>
    <xdr:ext cx="1330557" cy="359073"/>
    <xdr:sp macro="" textlink="">
      <xdr:nvSpPr>
        <xdr:cNvPr id="28" name="テキスト ボックス 27"/>
        <xdr:cNvSpPr txBox="1"/>
      </xdr:nvSpPr>
      <xdr:spPr>
        <a:xfrm>
          <a:off x="3305189" y="208794"/>
          <a:ext cx="1330557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イメージサークル端結像の</a:t>
          </a:r>
          <a:r>
            <a:rPr kumimoji="1" lang="en-US" altLang="ja-JP" sz="800"/>
            <a:t/>
          </a:r>
          <a:br>
            <a:rPr kumimoji="1" lang="en-US" altLang="ja-JP" sz="800"/>
          </a:br>
          <a:r>
            <a:rPr kumimoji="1" lang="ja-JP" altLang="en-US" sz="800"/>
            <a:t>広がり角</a:t>
          </a:r>
          <a:r>
            <a:rPr kumimoji="1" lang="en-US" altLang="ja-JP" sz="800"/>
            <a:t>θ</a:t>
          </a:r>
        </a:p>
      </xdr:txBody>
    </xdr:sp>
    <xdr:clientData/>
  </xdr:oneCellAnchor>
  <xdr:twoCellAnchor>
    <xdr:from>
      <xdr:col>4</xdr:col>
      <xdr:colOff>588065</xdr:colOff>
      <xdr:row>0</xdr:row>
      <xdr:rowOff>67915</xdr:rowOff>
    </xdr:from>
    <xdr:to>
      <xdr:col>6</xdr:col>
      <xdr:colOff>374898</xdr:colOff>
      <xdr:row>6</xdr:row>
      <xdr:rowOff>20242</xdr:rowOff>
    </xdr:to>
    <xdr:sp macro="" textlink="">
      <xdr:nvSpPr>
        <xdr:cNvPr id="25" name="円弧 24"/>
        <xdr:cNvSpPr/>
      </xdr:nvSpPr>
      <xdr:spPr>
        <a:xfrm>
          <a:off x="4447761" y="67915"/>
          <a:ext cx="1161746" cy="995936"/>
        </a:xfrm>
        <a:prstGeom prst="arc">
          <a:avLst>
            <a:gd name="adj1" fmla="val 5153391"/>
            <a:gd name="adj2" fmla="val 9658961"/>
          </a:avLst>
        </a:prstGeom>
        <a:ln w="6350">
          <a:solidFill>
            <a:srgbClr val="0066FF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621195</xdr:colOff>
      <xdr:row>5</xdr:row>
      <xdr:rowOff>115956</xdr:rowOff>
    </xdr:from>
    <xdr:ext cx="286297" cy="217560"/>
    <xdr:sp macro="" textlink="">
      <xdr:nvSpPr>
        <xdr:cNvPr id="26" name="テキスト ボックス 25"/>
        <xdr:cNvSpPr txBox="1"/>
      </xdr:nvSpPr>
      <xdr:spPr>
        <a:xfrm>
          <a:off x="4480891" y="985630"/>
          <a:ext cx="28629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αc</a:t>
          </a:r>
          <a:endParaRPr kumimoji="1" lang="ja-JP" altLang="en-US" sz="800"/>
        </a:p>
      </xdr:txBody>
    </xdr:sp>
    <xdr:clientData/>
  </xdr:oneCellAnchor>
  <xdr:oneCellAnchor>
    <xdr:from>
      <xdr:col>5</xdr:col>
      <xdr:colOff>226943</xdr:colOff>
      <xdr:row>5</xdr:row>
      <xdr:rowOff>11595</xdr:rowOff>
    </xdr:from>
    <xdr:ext cx="293927" cy="217560"/>
    <xdr:sp macro="" textlink="">
      <xdr:nvSpPr>
        <xdr:cNvPr id="27" name="テキスト ボックス 26"/>
        <xdr:cNvSpPr txBox="1"/>
      </xdr:nvSpPr>
      <xdr:spPr>
        <a:xfrm>
          <a:off x="4774095" y="881269"/>
          <a:ext cx="29392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solidFill>
                <a:srgbClr val="0066FF"/>
              </a:solidFill>
            </a:rPr>
            <a:t>αe</a:t>
          </a:r>
          <a:endParaRPr kumimoji="1" lang="ja-JP" altLang="en-US" sz="800">
            <a:solidFill>
              <a:srgbClr val="0066FF"/>
            </a:solidFill>
          </a:endParaRPr>
        </a:p>
      </xdr:txBody>
    </xdr:sp>
    <xdr:clientData/>
  </xdr:oneCellAnchor>
  <xdr:twoCellAnchor>
    <xdr:from>
      <xdr:col>4</xdr:col>
      <xdr:colOff>371771</xdr:colOff>
      <xdr:row>0</xdr:row>
      <xdr:rowOff>93126</xdr:rowOff>
    </xdr:from>
    <xdr:to>
      <xdr:col>6</xdr:col>
      <xdr:colOff>293018</xdr:colOff>
      <xdr:row>6</xdr:row>
      <xdr:rowOff>160683</xdr:rowOff>
    </xdr:to>
    <xdr:sp macro="" textlink="">
      <xdr:nvSpPr>
        <xdr:cNvPr id="29" name="円弧 28"/>
        <xdr:cNvSpPr/>
      </xdr:nvSpPr>
      <xdr:spPr>
        <a:xfrm>
          <a:off x="4231467" y="93126"/>
          <a:ext cx="1296160" cy="1111166"/>
        </a:xfrm>
        <a:prstGeom prst="arc">
          <a:avLst>
            <a:gd name="adj1" fmla="val 8890117"/>
            <a:gd name="adj2" fmla="val 9941973"/>
          </a:avLst>
        </a:prstGeom>
        <a:ln w="6350">
          <a:solidFill>
            <a:schemeClr val="tx1"/>
          </a:solidFill>
          <a:headEnd type="non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341955</xdr:colOff>
      <xdr:row>0</xdr:row>
      <xdr:rowOff>21896</xdr:rowOff>
    </xdr:from>
    <xdr:to>
      <xdr:col>6</xdr:col>
      <xdr:colOff>263202</xdr:colOff>
      <xdr:row>6</xdr:row>
      <xdr:rowOff>89453</xdr:rowOff>
    </xdr:to>
    <xdr:sp macro="" textlink="">
      <xdr:nvSpPr>
        <xdr:cNvPr id="30" name="円弧 29"/>
        <xdr:cNvSpPr/>
      </xdr:nvSpPr>
      <xdr:spPr>
        <a:xfrm>
          <a:off x="4201651" y="21896"/>
          <a:ext cx="1296160" cy="1111166"/>
        </a:xfrm>
        <a:prstGeom prst="arc">
          <a:avLst>
            <a:gd name="adj1" fmla="val 9801155"/>
            <a:gd name="adj2" fmla="val 10922266"/>
          </a:avLst>
        </a:prstGeom>
        <a:ln w="6350">
          <a:solidFill>
            <a:schemeClr val="tx1"/>
          </a:solidFill>
          <a:headEnd type="triangle" w="sm" len="sm"/>
          <a:tailEnd type="non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173935</xdr:colOff>
      <xdr:row>3</xdr:row>
      <xdr:rowOff>57979</xdr:rowOff>
    </xdr:from>
    <xdr:ext cx="239233" cy="217560"/>
    <xdr:sp macro="" textlink="">
      <xdr:nvSpPr>
        <xdr:cNvPr id="31" name="テキスト ボックス 30"/>
        <xdr:cNvSpPr txBox="1"/>
      </xdr:nvSpPr>
      <xdr:spPr>
        <a:xfrm>
          <a:off x="4033631" y="579783"/>
          <a:ext cx="23923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θ</a:t>
          </a:r>
          <a:endParaRPr kumimoji="1" lang="ja-JP" altLang="en-US" sz="800"/>
        </a:p>
      </xdr:txBody>
    </xdr:sp>
    <xdr:clientData/>
  </xdr:oneCellAnchor>
  <xdr:twoCellAnchor>
    <xdr:from>
      <xdr:col>2</xdr:col>
      <xdr:colOff>37107</xdr:colOff>
      <xdr:row>15</xdr:row>
      <xdr:rowOff>17860</xdr:rowOff>
    </xdr:from>
    <xdr:to>
      <xdr:col>2</xdr:col>
      <xdr:colOff>190500</xdr:colOff>
      <xdr:row>21</xdr:row>
      <xdr:rowOff>154081</xdr:rowOff>
    </xdr:to>
    <xdr:sp macro="" textlink="">
      <xdr:nvSpPr>
        <xdr:cNvPr id="2" name="右中かっこ 1"/>
        <xdr:cNvSpPr/>
      </xdr:nvSpPr>
      <xdr:spPr>
        <a:xfrm>
          <a:off x="2614810" y="2607469"/>
          <a:ext cx="153393" cy="1035143"/>
        </a:xfrm>
        <a:prstGeom prst="rightBrace">
          <a:avLst>
            <a:gd name="adj1" fmla="val 28869"/>
            <a:gd name="adj2" fmla="val 2469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29"/>
  <sheetViews>
    <sheetView showGridLines="0" tabSelected="1" zoomScaleNormal="100" workbookViewId="0">
      <selection activeCell="M6" sqref="M6"/>
    </sheetView>
  </sheetViews>
  <sheetFormatPr defaultRowHeight="13.5" x14ac:dyDescent="0.15"/>
  <cols>
    <col min="1" max="1" width="24.875" customWidth="1"/>
  </cols>
  <sheetData>
    <row r="8" spans="1:2" x14ac:dyDescent="0.15">
      <c r="A8" t="s">
        <v>0</v>
      </c>
      <c r="B8">
        <v>44</v>
      </c>
    </row>
    <row r="9" spans="1:2" x14ac:dyDescent="0.15">
      <c r="A9" t="s">
        <v>1</v>
      </c>
      <c r="B9">
        <v>180</v>
      </c>
    </row>
    <row r="10" spans="1:2" x14ac:dyDescent="0.15">
      <c r="A10" t="s">
        <v>2</v>
      </c>
      <c r="B10">
        <v>500</v>
      </c>
    </row>
    <row r="11" spans="1:2" x14ac:dyDescent="0.15">
      <c r="A11" t="s">
        <v>14</v>
      </c>
      <c r="B11">
        <f>DEGREES(ATAN(B10/(B9/2)))</f>
        <v>79.796026278268315</v>
      </c>
    </row>
    <row r="12" spans="1:2" x14ac:dyDescent="0.15">
      <c r="A12" t="s">
        <v>15</v>
      </c>
      <c r="B12">
        <f>DEGREES(ATAN(B10/(B9/2+B8/2)))</f>
        <v>77.374163121092693</v>
      </c>
    </row>
    <row r="13" spans="1:2" x14ac:dyDescent="0.15">
      <c r="A13" t="s">
        <v>16</v>
      </c>
      <c r="B13">
        <f>B11-B12</f>
        <v>2.421863157175622</v>
      </c>
    </row>
    <row r="14" spans="1:2" x14ac:dyDescent="0.15">
      <c r="A14" t="s">
        <v>17</v>
      </c>
      <c r="B14">
        <v>232</v>
      </c>
    </row>
    <row r="15" spans="1:2" x14ac:dyDescent="0.15">
      <c r="A15" t="s">
        <v>18</v>
      </c>
      <c r="B15">
        <v>570</v>
      </c>
    </row>
    <row r="16" spans="1:2" x14ac:dyDescent="0.15">
      <c r="A16" s="1" t="s">
        <v>3</v>
      </c>
      <c r="B16" s="1"/>
    </row>
    <row r="17" spans="1:6" x14ac:dyDescent="0.15">
      <c r="A17" s="3" t="s">
        <v>4</v>
      </c>
      <c r="B17" s="3">
        <v>260</v>
      </c>
      <c r="C17" t="s">
        <v>23</v>
      </c>
    </row>
    <row r="18" spans="1:6" x14ac:dyDescent="0.15">
      <c r="A18" s="4" t="s">
        <v>5</v>
      </c>
      <c r="B18" s="4">
        <f>(B17-B9)/2/TAN(RADIANS(B13))-B15</f>
        <v>375.74545454545762</v>
      </c>
    </row>
    <row r="19" spans="1:6" ht="3" customHeight="1" x14ac:dyDescent="0.15">
      <c r="A19" s="2"/>
      <c r="B19" s="2"/>
    </row>
    <row r="20" spans="1:6" x14ac:dyDescent="0.15">
      <c r="A20" s="5" t="s">
        <v>6</v>
      </c>
      <c r="B20" s="5"/>
    </row>
    <row r="21" spans="1:6" x14ac:dyDescent="0.15">
      <c r="A21" s="6" t="s">
        <v>7</v>
      </c>
      <c r="B21" s="6">
        <v>300</v>
      </c>
    </row>
    <row r="22" spans="1:6" x14ac:dyDescent="0.15">
      <c r="A22" s="7" t="s">
        <v>8</v>
      </c>
      <c r="B22" s="7">
        <f>(TAN(RADIANS(B13))*(B15+B21)+B9/2)*2</f>
        <v>253.59274069517048</v>
      </c>
    </row>
    <row r="23" spans="1:6" ht="2.25" customHeight="1" x14ac:dyDescent="0.15">
      <c r="A23" s="2"/>
      <c r="B23" s="2"/>
    </row>
    <row r="24" spans="1:6" x14ac:dyDescent="0.15">
      <c r="A24" s="8" t="s">
        <v>9</v>
      </c>
      <c r="B24" s="8"/>
      <c r="D24" s="11" t="s">
        <v>13</v>
      </c>
      <c r="E24" s="12"/>
      <c r="F24" s="13"/>
    </row>
    <row r="25" spans="1:6" x14ac:dyDescent="0.15">
      <c r="A25" s="9" t="s">
        <v>7</v>
      </c>
      <c r="B25" s="9">
        <v>300</v>
      </c>
      <c r="D25" s="14" t="s">
        <v>19</v>
      </c>
      <c r="E25" s="15"/>
      <c r="F25" s="16">
        <v>270</v>
      </c>
    </row>
    <row r="26" spans="1:6" x14ac:dyDescent="0.15">
      <c r="A26" s="9" t="s">
        <v>4</v>
      </c>
      <c r="B26" s="9">
        <v>270</v>
      </c>
      <c r="D26" s="14" t="s">
        <v>20</v>
      </c>
      <c r="E26" s="15"/>
      <c r="F26" s="16">
        <v>300</v>
      </c>
    </row>
    <row r="27" spans="1:6" x14ac:dyDescent="0.15">
      <c r="A27" s="10" t="s">
        <v>10</v>
      </c>
      <c r="B27" s="10">
        <f>DEGREES(ATAN((B26-B9)/2/(B25+B15)))</f>
        <v>2.9609361341637501</v>
      </c>
      <c r="D27" s="14" t="s">
        <v>21</v>
      </c>
      <c r="E27" s="15"/>
      <c r="F27" s="16">
        <v>300</v>
      </c>
    </row>
    <row r="28" spans="1:6" x14ac:dyDescent="0.15">
      <c r="A28" s="10" t="s">
        <v>11</v>
      </c>
      <c r="B28" s="10">
        <f>B11-B27</f>
        <v>76.835090144104569</v>
      </c>
      <c r="D28" s="14" t="s">
        <v>22</v>
      </c>
      <c r="E28" s="15"/>
      <c r="F28" s="16">
        <v>300</v>
      </c>
    </row>
    <row r="29" spans="1:6" x14ac:dyDescent="0.15">
      <c r="A29" s="10" t="s">
        <v>12</v>
      </c>
      <c r="B29" s="10">
        <f>(500/TAN(RADIANS(B28))-B9/2)*2</f>
        <v>53.901844761573159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2017-04-22T09:27:39Z</dcterms:modified>
</cp:coreProperties>
</file>